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di\Desktop\"/>
    </mc:Choice>
  </mc:AlternateContent>
  <bookViews>
    <workbookView xWindow="0" yWindow="0" windowWidth="16380" windowHeight="8190" tabRatio="500" activeTab="2"/>
  </bookViews>
  <sheets>
    <sheet name="controllo gestione 2016" sheetId="4" r:id="rId1"/>
    <sheet name="carta servizi 2016" sheetId="5" r:id="rId2"/>
    <sheet name="complessivo Dirigenti" sheetId="6" r:id="rId3"/>
  </sheets>
  <definedNames>
    <definedName name="Excel_BuiltIn_Print_Area_1">#REF!</definedName>
    <definedName name="OLE_LINK13">#REF!</definedName>
    <definedName name="OLE_LINK13_1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6" l="1"/>
  <c r="G13" i="6"/>
  <c r="G12" i="6"/>
  <c r="G11" i="6"/>
  <c r="G7" i="6"/>
  <c r="G5" i="6"/>
  <c r="G4" i="6"/>
  <c r="F24" i="6"/>
  <c r="F22" i="6"/>
  <c r="F19" i="6"/>
  <c r="F18" i="6"/>
  <c r="F15" i="6"/>
  <c r="F14" i="6"/>
  <c r="F11" i="6"/>
  <c r="F10" i="6"/>
  <c r="F7" i="6"/>
  <c r="F6" i="6"/>
  <c r="F5" i="6"/>
  <c r="F4" i="6"/>
  <c r="F25" i="4"/>
  <c r="F23" i="6" s="1"/>
  <c r="F16" i="4"/>
  <c r="F13" i="6" s="1"/>
  <c r="E26" i="6"/>
  <c r="E24" i="6"/>
  <c r="E23" i="6"/>
  <c r="E22" i="6"/>
  <c r="E19" i="6"/>
  <c r="E18" i="6"/>
  <c r="E11" i="6"/>
  <c r="E12" i="6"/>
  <c r="E13" i="6"/>
  <c r="E14" i="6"/>
  <c r="E15" i="6"/>
  <c r="E10" i="6"/>
  <c r="E5" i="6"/>
  <c r="E6" i="6"/>
  <c r="E7" i="6"/>
  <c r="E4" i="6"/>
  <c r="G18" i="5"/>
  <c r="G23" i="6" s="1"/>
  <c r="F13" i="4"/>
  <c r="F12" i="6" s="1"/>
  <c r="E28" i="4"/>
  <c r="G22" i="5"/>
  <c r="G26" i="6" s="1"/>
  <c r="F16" i="5"/>
  <c r="G16" i="5" s="1"/>
  <c r="G22" i="6" s="1"/>
  <c r="G13" i="5"/>
  <c r="G18" i="6" s="1"/>
  <c r="E29" i="4"/>
  <c r="E25" i="4"/>
  <c r="E24" i="4"/>
  <c r="H4" i="6" l="1"/>
  <c r="F28" i="4"/>
  <c r="F26" i="6" s="1"/>
  <c r="H26" i="6" s="1"/>
  <c r="I26" i="6" s="1"/>
  <c r="H10" i="6"/>
  <c r="H11" i="6"/>
  <c r="H15" i="6"/>
  <c r="H6" i="6"/>
  <c r="H12" i="6"/>
  <c r="H24" i="6"/>
  <c r="H14" i="6"/>
  <c r="H19" i="6"/>
  <c r="H18" i="6"/>
  <c r="H7" i="6"/>
  <c r="H22" i="6"/>
  <c r="H5" i="6"/>
  <c r="H13" i="6"/>
  <c r="H23" i="6"/>
  <c r="I11" i="6" l="1"/>
  <c r="I4" i="6"/>
  <c r="I22" i="6"/>
</calcChain>
</file>

<file path=xl/sharedStrings.xml><?xml version="1.0" encoding="utf-8"?>
<sst xmlns="http://schemas.openxmlformats.org/spreadsheetml/2006/main" count="193" uniqueCount="123">
  <si>
    <t>INDICATORI</t>
  </si>
  <si>
    <t>media</t>
  </si>
  <si>
    <t>Tempestività di pubblicazione nel sito delle attività del Consiglio (dalla data della seduta)</t>
  </si>
  <si>
    <t>Tempi intercorrenti tra la pubblicazione della gara e il contatto con la ditta vincitrice</t>
  </si>
  <si>
    <t>60 gg</t>
  </si>
  <si>
    <t>30 gg</t>
  </si>
  <si>
    <t>Tempo richiesta pagamento TOSAP da rilascio concessione</t>
  </si>
  <si>
    <t>10 gg</t>
  </si>
  <si>
    <t>28 gg</t>
  </si>
  <si>
    <t>Tempi intercorrenti tra la richiesta di assistenza tecnica da parte del CED e l’effettuazione dell’assistenza</t>
  </si>
  <si>
    <t>Numero di colloqui di orientamento individuale per giovani minori di 18 anni</t>
  </si>
  <si>
    <t>N. soggetti disabili avviati al lavoro</t>
  </si>
  <si>
    <t>6 gg</t>
  </si>
  <si>
    <t>5 gg</t>
  </si>
  <si>
    <t>14 gg</t>
  </si>
  <si>
    <t>18 gg</t>
  </si>
  <si>
    <t>N. autorizzazioni trasporti eccezionali rilasciate con tempi maggiori uguali a 10 gg/Totale autorizzazioni rilasciate</t>
  </si>
  <si>
    <t>N. licenze trasporto merci conto proprio rilasciate con tempi maggiori uguali a 15 gg/n. totale licenze rilasciate</t>
  </si>
  <si>
    <t>N° guasti con riparazione esterna/totale guasti officina</t>
  </si>
  <si>
    <t>PROCEDIMENTI CARTA DEI SERVIZI</t>
  </si>
  <si>
    <t>DESCRIZIONE INDICATORE</t>
  </si>
  <si>
    <t>30 giorni.</t>
  </si>
  <si>
    <t>Certificati di Esecuzione Lavori (C.E.L.)</t>
  </si>
  <si>
    <t>90 giorni dall’iscrizione nell’elenco anagrafico.</t>
  </si>
  <si>
    <t>30 giorni dalla presentazione della domanda.</t>
  </si>
  <si>
    <t>60 giorni dalla presentazione della domanda.</t>
  </si>
  <si>
    <t>Nel più breve tempo possibile e comunque entro 30 giorni.</t>
  </si>
  <si>
    <t>45 giorni.</t>
  </si>
  <si>
    <t>Trasporti eccezionali</t>
  </si>
  <si>
    <t>60 giorni lavorativi.</t>
  </si>
  <si>
    <t>Valore % obiettivi</t>
  </si>
  <si>
    <t>Valore % ind.</t>
  </si>
  <si>
    <t>Valore % C.S.</t>
  </si>
  <si>
    <t>valore ob</t>
  </si>
  <si>
    <t>valore COGE</t>
  </si>
  <si>
    <t>valore cs</t>
  </si>
  <si>
    <t>totale</t>
  </si>
  <si>
    <t>media dirigente</t>
  </si>
  <si>
    <t>ELENCO INDICATORI COGE PER SERVIZIO</t>
  </si>
  <si>
    <t>Valori 2015</t>
  </si>
  <si>
    <t>Consuntivo 2016</t>
  </si>
  <si>
    <t>scostamento</t>
  </si>
  <si>
    <t>SETTORE AMMINISTRATIVO</t>
  </si>
  <si>
    <t>9.00 h</t>
  </si>
  <si>
    <t>Tasso integrazione alunni extracomunitari nelle scuole di competenza provinciale (% alunni extracomunitari su totale iscritti scuole superiori)</t>
  </si>
  <si>
    <t>Tempo redazione graduatoria da scadenza bando “giovani attivi”</t>
  </si>
  <si>
    <t>7 gg</t>
  </si>
  <si>
    <t>Tempo di rilascio autorizzazioni attività sportive</t>
  </si>
  <si>
    <t>SETTORE LEGALE E SICUREZZA</t>
  </si>
  <si>
    <t>15 gg</t>
  </si>
  <si>
    <t>Tempo per la pubblicazione in internet dei tassi di assenza da fine mese</t>
  </si>
  <si>
    <t>27.50 gg</t>
  </si>
  <si>
    <t>25.75 gg</t>
  </si>
  <si>
    <t>N. ricorsi su gare/n. concorrenti</t>
  </si>
  <si>
    <t xml:space="preserve">Tempo per l’attivazione in caso di allerta meteo </t>
  </si>
  <si>
    <t>7.79 min</t>
  </si>
  <si>
    <t>10.17 mm</t>
  </si>
  <si>
    <t>Tasso riscossione sanzioni (importo sanzioni incassate/importo sanzioni irrogate)</t>
  </si>
  <si>
    <t>SETTORE FINANZIARIO</t>
  </si>
  <si>
    <t>Tempestività dei pagamenti (art. 33 D.Lgs 33/2013 e art. 10 DPCM 22/09/14)</t>
  </si>
  <si>
    <t>SETTORE SERVIZI TECNICI</t>
  </si>
  <si>
    <t>Totale importi liquidati per manutenzione edilizia ordinaria rispetto al totale impegnato.</t>
  </si>
  <si>
    <t>Tempi medi di risposta alle sollecitazioni esterne pervenute al Servizio edilizia</t>
  </si>
  <si>
    <t>15.68 gg</t>
  </si>
  <si>
    <t>14.42 gg</t>
  </si>
  <si>
    <t>N. sollecitazioni evase entro 30 giorni/totale sollecitazioni pervenute dal Servizio Viabilità</t>
  </si>
  <si>
    <t>MERCATO DEL LAVORO</t>
  </si>
  <si>
    <t>TEMPI PREVISTI</t>
  </si>
  <si>
    <t>90 gg dalla pubblicazione linee guida</t>
  </si>
  <si>
    <t>45 gg</t>
  </si>
  <si>
    <t>Concessione in uso gratuito di beni informatici.</t>
  </si>
  <si>
    <t>30 gg dalla richiesta</t>
  </si>
  <si>
    <t>Tempo di rilascio autorizzazioni per manifestazioni motociclistiche fuori strada</t>
  </si>
  <si>
    <t>Attività istruttoria su tutte le pratiche legali giudiziali ed extragiudiziali. Difesa in giudizio dell'Ente.</t>
  </si>
  <si>
    <t>30 giorni per istanze extragiudiziali.</t>
  </si>
  <si>
    <t>Certificazione di servizio</t>
  </si>
  <si>
    <t>Informazione alla popolazione</t>
  </si>
  <si>
    <t>22 gg</t>
  </si>
  <si>
    <t>Volontariato</t>
  </si>
  <si>
    <t>TOSAP - Richiesta di rimborso</t>
  </si>
  <si>
    <t>13 gg</t>
  </si>
  <si>
    <t>Risarcimento danni sulle strade provinciali</t>
  </si>
  <si>
    <t>Entro 30 giorni dall'arrivo della richiesta di risarcimento danni, viene inviata comunicazione al richiedente.</t>
  </si>
  <si>
    <t>Licenze di trasporto cose in conto proprio</t>
  </si>
  <si>
    <t>8 gg</t>
  </si>
  <si>
    <t>Concessioni sulle strade provinciali</t>
  </si>
  <si>
    <t>41.52 gg</t>
  </si>
  <si>
    <t>40,58 gg</t>
  </si>
  <si>
    <t>Colloquio di orientamento per la stipula del patto di servizio integrato</t>
  </si>
  <si>
    <t>Iscrizione nelle liste di mobilità (L. 223/91)</t>
  </si>
  <si>
    <t>staff</t>
  </si>
  <si>
    <t>polizia provinciale</t>
  </si>
  <si>
    <t>autoparco</t>
  </si>
  <si>
    <t>affari legali</t>
  </si>
  <si>
    <t>economato</t>
  </si>
  <si>
    <t>edilizia e impianti</t>
  </si>
  <si>
    <t>trasporti</t>
  </si>
  <si>
    <t>viabilità</t>
  </si>
  <si>
    <t>staff direzione</t>
  </si>
  <si>
    <t>istruzione</t>
  </si>
  <si>
    <t>servizi sociali</t>
  </si>
  <si>
    <t>raccolta ed elaborazione dati</t>
  </si>
  <si>
    <t>organi istituzionali</t>
  </si>
  <si>
    <t>affari del personale</t>
  </si>
  <si>
    <t>protezione civile</t>
  </si>
  <si>
    <t>finanze e bilancio</t>
  </si>
  <si>
    <t>raccolta dati</t>
  </si>
  <si>
    <t>economato/provveditorato</t>
  </si>
  <si>
    <t>ediliza e impiantiviabilità</t>
  </si>
  <si>
    <t>mercato del lavoro</t>
  </si>
  <si>
    <t>raccolta, elaborazione dati</t>
  </si>
  <si>
    <t xml:space="preserve">NOTA1: tutti valori si riferiscono all'intero anno 2016 quindi qualora vi sia stato nell'anno l'avvicendamento tra un dirigente uscente e il successivo verrà utilizzato il criterio della prevalenza per l'attribuzione della media </t>
  </si>
  <si>
    <t>Servizio</t>
  </si>
  <si>
    <t>media servizio</t>
  </si>
  <si>
    <t xml:space="preserve">SERVIZI </t>
  </si>
  <si>
    <t>servizi</t>
  </si>
  <si>
    <t>Programmazione rete scolastica: offerta formativa e dimensionamento degli Istituti scolastici</t>
  </si>
  <si>
    <t xml:space="preserve"> Canone impianti pubblicitari (art. 27 C.d.S.) - Richiesta di esenzione da canone - art. 27 comma 9 del Regolamento Pubblicità</t>
  </si>
  <si>
    <t>OBIETTIVO</t>
  </si>
  <si>
    <t>VALORE 2016</t>
  </si>
  <si>
    <t>15 giorni trasporti eccezionali  10 giorni macchine agricole.</t>
  </si>
  <si>
    <t>verifica della sussistenza del credito entro 30 gg. dalla richiesta.</t>
  </si>
  <si>
    <t>FIRMATO DALL'OIV (Dott. Chianucci, Dott. Nibi, Ing. Cecconi)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</si>
</sst>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theme="0" tint="-4.9989318521683403E-2"/>
        <bgColor rgb="FFEBF1D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8" fillId="0" borderId="5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8" fillId="0" borderId="11" xfId="0" applyFont="1" applyBorder="1" applyAlignment="1">
      <alignment horizontal="center" vertical="top"/>
    </xf>
    <xf numFmtId="4" fontId="8" fillId="0" borderId="11" xfId="0" applyNumberFormat="1" applyFont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zoomScale="120" zoomScaleNormal="120" workbookViewId="0">
      <selection activeCell="H20" sqref="H20"/>
    </sheetView>
  </sheetViews>
  <sheetFormatPr defaultRowHeight="12.75" x14ac:dyDescent="0.2"/>
  <cols>
    <col min="1" max="1" width="27.28515625" style="18" customWidth="1"/>
    <col min="2" max="2" width="67.140625" style="32" customWidth="1"/>
    <col min="3" max="6" width="10.7109375" style="18" customWidth="1"/>
    <col min="7" max="1025" width="8.7109375" style="18" customWidth="1"/>
    <col min="1026" max="16384" width="9.140625" style="18"/>
  </cols>
  <sheetData>
    <row r="1" spans="1:6" x14ac:dyDescent="0.2">
      <c r="A1" s="58"/>
      <c r="B1" s="59" t="s">
        <v>38</v>
      </c>
      <c r="C1" s="58"/>
      <c r="D1" s="58"/>
      <c r="E1" s="58"/>
      <c r="F1" s="58"/>
    </row>
    <row r="2" spans="1:6" ht="4.5" customHeight="1" x14ac:dyDescent="0.2">
      <c r="A2" s="60"/>
      <c r="B2" s="59"/>
      <c r="C2" s="58"/>
      <c r="D2" s="58"/>
      <c r="E2" s="58"/>
      <c r="F2" s="58"/>
    </row>
    <row r="3" spans="1:6" x14ac:dyDescent="0.2">
      <c r="A3" s="71" t="s">
        <v>114</v>
      </c>
      <c r="B3" s="73" t="s">
        <v>0</v>
      </c>
      <c r="C3" s="75" t="s">
        <v>39</v>
      </c>
      <c r="D3" s="73" t="s">
        <v>40</v>
      </c>
      <c r="E3" s="73" t="s">
        <v>41</v>
      </c>
      <c r="F3" s="70" t="s">
        <v>113</v>
      </c>
    </row>
    <row r="4" spans="1:6" x14ac:dyDescent="0.2">
      <c r="A4" s="72"/>
      <c r="B4" s="74"/>
      <c r="C4" s="76"/>
      <c r="D4" s="74"/>
      <c r="E4" s="74"/>
      <c r="F4" s="70"/>
    </row>
    <row r="5" spans="1:6" x14ac:dyDescent="0.2">
      <c r="A5" s="19" t="s">
        <v>42</v>
      </c>
      <c r="B5" s="20"/>
      <c r="C5" s="19"/>
      <c r="D5" s="19"/>
      <c r="E5" s="21"/>
    </row>
    <row r="6" spans="1:6" ht="33.75" customHeight="1" x14ac:dyDescent="0.2">
      <c r="A6" s="22" t="s">
        <v>98</v>
      </c>
      <c r="B6" s="23" t="s">
        <v>9</v>
      </c>
      <c r="C6" s="24" t="s">
        <v>43</v>
      </c>
      <c r="D6" s="24">
        <v>9</v>
      </c>
      <c r="E6" s="24">
        <v>100</v>
      </c>
      <c r="F6" s="25">
        <v>100</v>
      </c>
    </row>
    <row r="7" spans="1:6" ht="31.5" customHeight="1" x14ac:dyDescent="0.2">
      <c r="A7" s="22" t="s">
        <v>99</v>
      </c>
      <c r="B7" s="23" t="s">
        <v>44</v>
      </c>
      <c r="C7" s="26">
        <v>0.09</v>
      </c>
      <c r="D7" s="26">
        <v>0.1</v>
      </c>
      <c r="E7" s="24">
        <v>100</v>
      </c>
      <c r="F7" s="25">
        <v>100</v>
      </c>
    </row>
    <row r="8" spans="1:6" ht="14.25" customHeight="1" x14ac:dyDescent="0.2">
      <c r="A8" s="22" t="s">
        <v>100</v>
      </c>
      <c r="B8" s="23" t="s">
        <v>45</v>
      </c>
      <c r="C8" s="24" t="s">
        <v>46</v>
      </c>
      <c r="D8" s="24" t="s">
        <v>12</v>
      </c>
      <c r="E8" s="24">
        <v>100</v>
      </c>
      <c r="F8" s="25">
        <v>100</v>
      </c>
    </row>
    <row r="9" spans="1:6" ht="12.75" customHeight="1" x14ac:dyDescent="0.2">
      <c r="A9" s="22" t="s">
        <v>101</v>
      </c>
      <c r="B9" s="23" t="s">
        <v>47</v>
      </c>
      <c r="C9" s="24" t="s">
        <v>8</v>
      </c>
      <c r="D9" s="24" t="s">
        <v>8</v>
      </c>
      <c r="E9" s="24">
        <v>100</v>
      </c>
      <c r="F9" s="25">
        <v>100</v>
      </c>
    </row>
    <row r="10" spans="1:6" x14ac:dyDescent="0.2">
      <c r="A10" s="19" t="s">
        <v>48</v>
      </c>
      <c r="B10" s="20"/>
      <c r="C10" s="19"/>
      <c r="D10" s="19"/>
      <c r="E10" s="21"/>
    </row>
    <row r="11" spans="1:6" ht="25.5" x14ac:dyDescent="0.2">
      <c r="A11" s="22" t="s">
        <v>102</v>
      </c>
      <c r="B11" s="23" t="s">
        <v>2</v>
      </c>
      <c r="C11" s="24" t="s">
        <v>15</v>
      </c>
      <c r="D11" s="24" t="s">
        <v>49</v>
      </c>
      <c r="E11" s="24">
        <v>100</v>
      </c>
      <c r="F11" s="25">
        <v>100</v>
      </c>
    </row>
    <row r="12" spans="1:6" ht="27.75" customHeight="1" x14ac:dyDescent="0.2">
      <c r="A12" s="22" t="s">
        <v>103</v>
      </c>
      <c r="B12" s="23" t="s">
        <v>50</v>
      </c>
      <c r="C12" s="24" t="s">
        <v>51</v>
      </c>
      <c r="D12" s="24" t="s">
        <v>52</v>
      </c>
      <c r="E12" s="24">
        <v>100</v>
      </c>
      <c r="F12" s="25">
        <v>100</v>
      </c>
    </row>
    <row r="13" spans="1:6" ht="29.25" customHeight="1" x14ac:dyDescent="0.2">
      <c r="A13" s="22" t="s">
        <v>93</v>
      </c>
      <c r="B13" s="23" t="s">
        <v>3</v>
      </c>
      <c r="C13" s="24" t="s">
        <v>4</v>
      </c>
      <c r="D13" s="24" t="s">
        <v>4</v>
      </c>
      <c r="E13" s="24">
        <v>100</v>
      </c>
      <c r="F13" s="67">
        <f>AVERAGE(E14:E15)</f>
        <v>95</v>
      </c>
    </row>
    <row r="14" spans="1:6" x14ac:dyDescent="0.2">
      <c r="A14" s="22" t="s">
        <v>93</v>
      </c>
      <c r="B14" s="23" t="s">
        <v>53</v>
      </c>
      <c r="C14" s="24">
        <v>0</v>
      </c>
      <c r="D14" s="24">
        <v>0.25</v>
      </c>
      <c r="E14" s="24">
        <v>90</v>
      </c>
      <c r="F14" s="68"/>
    </row>
    <row r="15" spans="1:6" ht="18.75" customHeight="1" x14ac:dyDescent="0.2">
      <c r="A15" s="22" t="s">
        <v>104</v>
      </c>
      <c r="B15" s="23" t="s">
        <v>54</v>
      </c>
      <c r="C15" s="24" t="s">
        <v>55</v>
      </c>
      <c r="D15" s="24" t="s">
        <v>56</v>
      </c>
      <c r="E15" s="27">
        <v>100</v>
      </c>
      <c r="F15" s="69"/>
    </row>
    <row r="16" spans="1:6" ht="25.5" x14ac:dyDescent="0.2">
      <c r="A16" s="22" t="s">
        <v>91</v>
      </c>
      <c r="B16" s="23" t="s">
        <v>57</v>
      </c>
      <c r="C16" s="24">
        <v>1.1399999999999999</v>
      </c>
      <c r="D16" s="24">
        <v>1.17</v>
      </c>
      <c r="E16" s="24">
        <v>100</v>
      </c>
      <c r="F16" s="25">
        <f>'controllo gestione 2016'!E16</f>
        <v>100</v>
      </c>
    </row>
    <row r="17" spans="1:6" ht="15.75" customHeight="1" x14ac:dyDescent="0.2">
      <c r="A17" s="22" t="s">
        <v>92</v>
      </c>
      <c r="B17" s="23" t="s">
        <v>18</v>
      </c>
      <c r="C17" s="24">
        <v>0.41</v>
      </c>
      <c r="D17" s="24">
        <v>0.57999999999999996</v>
      </c>
      <c r="E17" s="27">
        <v>100</v>
      </c>
      <c r="F17" s="25">
        <v>100</v>
      </c>
    </row>
    <row r="18" spans="1:6" x14ac:dyDescent="0.2">
      <c r="A18" s="19" t="s">
        <v>58</v>
      </c>
      <c r="B18" s="20"/>
      <c r="C18" s="19"/>
      <c r="D18" s="19"/>
      <c r="E18" s="21"/>
    </row>
    <row r="19" spans="1:6" ht="15.75" customHeight="1" x14ac:dyDescent="0.2">
      <c r="A19" s="22" t="s">
        <v>94</v>
      </c>
      <c r="B19" s="23" t="s">
        <v>6</v>
      </c>
      <c r="C19" s="24" t="s">
        <v>7</v>
      </c>
      <c r="D19" s="24" t="s">
        <v>7</v>
      </c>
      <c r="E19" s="24">
        <v>100</v>
      </c>
      <c r="F19" s="25">
        <v>100</v>
      </c>
    </row>
    <row r="20" spans="1:6" ht="15" customHeight="1" x14ac:dyDescent="0.2">
      <c r="A20" s="22" t="s">
        <v>105</v>
      </c>
      <c r="B20" s="23" t="s">
        <v>59</v>
      </c>
      <c r="C20" s="24">
        <v>-12.31</v>
      </c>
      <c r="D20" s="24">
        <v>-18.34</v>
      </c>
      <c r="E20" s="24">
        <v>100</v>
      </c>
      <c r="F20" s="25">
        <v>100</v>
      </c>
    </row>
    <row r="21" spans="1:6" x14ac:dyDescent="0.2">
      <c r="A21" s="19" t="s">
        <v>60</v>
      </c>
      <c r="B21" s="20"/>
      <c r="C21" s="19"/>
      <c r="D21" s="19"/>
      <c r="E21" s="21"/>
    </row>
    <row r="22" spans="1:6" ht="25.5" x14ac:dyDescent="0.2">
      <c r="A22" s="22" t="s">
        <v>95</v>
      </c>
      <c r="B22" s="23" t="s">
        <v>61</v>
      </c>
      <c r="C22" s="24">
        <v>0.4</v>
      </c>
      <c r="D22" s="24">
        <v>1.32</v>
      </c>
      <c r="E22" s="24">
        <v>100</v>
      </c>
      <c r="F22" s="65">
        <v>100</v>
      </c>
    </row>
    <row r="23" spans="1:6" x14ac:dyDescent="0.2">
      <c r="A23" s="22" t="s">
        <v>95</v>
      </c>
      <c r="B23" s="23" t="s">
        <v>62</v>
      </c>
      <c r="C23" s="24" t="s">
        <v>63</v>
      </c>
      <c r="D23" s="24" t="s">
        <v>64</v>
      </c>
      <c r="E23" s="24">
        <v>100</v>
      </c>
      <c r="F23" s="66"/>
    </row>
    <row r="24" spans="1:6" ht="25.5" x14ac:dyDescent="0.2">
      <c r="A24" s="22" t="s">
        <v>97</v>
      </c>
      <c r="B24" s="23" t="s">
        <v>65</v>
      </c>
      <c r="C24" s="28">
        <v>0.9</v>
      </c>
      <c r="D24" s="24">
        <v>0.9</v>
      </c>
      <c r="E24" s="27">
        <f>D24/C24*100</f>
        <v>100</v>
      </c>
      <c r="F24" s="25">
        <v>100</v>
      </c>
    </row>
    <row r="25" spans="1:6" ht="30" customHeight="1" x14ac:dyDescent="0.2">
      <c r="A25" s="22" t="s">
        <v>96</v>
      </c>
      <c r="B25" s="23" t="s">
        <v>16</v>
      </c>
      <c r="C25" s="24">
        <v>0.04</v>
      </c>
      <c r="D25" s="24">
        <v>0.05</v>
      </c>
      <c r="E25" s="24">
        <f>C25/D25*100</f>
        <v>80</v>
      </c>
      <c r="F25" s="64">
        <f>AVERAGE(E25:E26)</f>
        <v>90</v>
      </c>
    </row>
    <row r="26" spans="1:6" ht="25.5" customHeight="1" x14ac:dyDescent="0.2">
      <c r="A26" s="22" t="s">
        <v>96</v>
      </c>
      <c r="B26" s="23" t="s">
        <v>17</v>
      </c>
      <c r="C26" s="24">
        <v>0.03</v>
      </c>
      <c r="D26" s="24">
        <v>0.01</v>
      </c>
      <c r="E26" s="24">
        <v>100</v>
      </c>
      <c r="F26" s="64"/>
    </row>
    <row r="27" spans="1:6" x14ac:dyDescent="0.2">
      <c r="A27" s="19" t="s">
        <v>66</v>
      </c>
      <c r="B27" s="20"/>
      <c r="C27" s="19"/>
      <c r="D27" s="19"/>
      <c r="E27" s="21"/>
    </row>
    <row r="28" spans="1:6" x14ac:dyDescent="0.2">
      <c r="A28" s="22" t="s">
        <v>66</v>
      </c>
      <c r="B28" s="29" t="s">
        <v>10</v>
      </c>
      <c r="C28" s="24">
        <v>5544</v>
      </c>
      <c r="D28" s="24">
        <v>3611</v>
      </c>
      <c r="E28" s="24">
        <f>D28/C28*100</f>
        <v>65.133477633477639</v>
      </c>
      <c r="F28" s="30">
        <f>AVERAGE(E28:E29)</f>
        <v>80.598234879730938</v>
      </c>
    </row>
    <row r="29" spans="1:6" x14ac:dyDescent="0.2">
      <c r="A29" s="22" t="s">
        <v>66</v>
      </c>
      <c r="B29" s="29" t="s">
        <v>11</v>
      </c>
      <c r="C29" s="24">
        <v>381</v>
      </c>
      <c r="D29" s="24">
        <v>366</v>
      </c>
      <c r="E29" s="24">
        <f>D29/C29*100</f>
        <v>96.062992125984252</v>
      </c>
      <c r="F29" s="31"/>
    </row>
    <row r="31" spans="1:6" x14ac:dyDescent="0.2">
      <c r="A31" s="62"/>
      <c r="B31" s="63"/>
    </row>
    <row r="32" spans="1:6" x14ac:dyDescent="0.2">
      <c r="A32" s="62"/>
      <c r="B32" s="63"/>
    </row>
  </sheetData>
  <mergeCells count="9">
    <mergeCell ref="F25:F26"/>
    <mergeCell ref="F22:F23"/>
    <mergeCell ref="F13:F15"/>
    <mergeCell ref="F3:F4"/>
    <mergeCell ref="A3:A4"/>
    <mergeCell ref="B3:B4"/>
    <mergeCell ref="C3:C4"/>
    <mergeCell ref="D3:D4"/>
    <mergeCell ref="E3:E4"/>
  </mergeCells>
  <pageMargins left="0.35433070866141736" right="0.35433070866141736" top="0.23622047244094491" bottom="0.19685039370078741" header="0.11811023622047245" footer="0.1574803149606299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20" zoomScaleNormal="120" workbookViewId="0">
      <selection activeCell="K17" sqref="K17"/>
    </sheetView>
  </sheetViews>
  <sheetFormatPr defaultRowHeight="12.75" x14ac:dyDescent="0.2"/>
  <cols>
    <col min="1" max="1" width="23.28515625" style="55" customWidth="1"/>
    <col min="2" max="2" width="35.5703125" style="55" customWidth="1"/>
    <col min="3" max="3" width="24.28515625" style="55" customWidth="1"/>
    <col min="4" max="4" width="14.85546875" style="1" customWidth="1"/>
    <col min="5" max="5" width="14.42578125" style="1" customWidth="1"/>
    <col min="6" max="6" width="12.7109375" style="1" customWidth="1"/>
    <col min="7" max="7" width="11.5703125" style="34"/>
    <col min="8" max="1025" width="11.5703125" style="1"/>
    <col min="1026" max="16384" width="9.140625" style="1"/>
  </cols>
  <sheetData>
    <row r="1" spans="1:7" x14ac:dyDescent="0.2">
      <c r="A1" s="52"/>
      <c r="B1" s="52" t="s">
        <v>19</v>
      </c>
      <c r="C1" s="52"/>
      <c r="D1" s="42"/>
      <c r="E1" s="42"/>
      <c r="F1" s="15"/>
      <c r="G1" s="33"/>
    </row>
    <row r="2" spans="1:7" x14ac:dyDescent="0.2">
      <c r="A2" s="50" t="s">
        <v>115</v>
      </c>
      <c r="B2" s="53" t="s">
        <v>20</v>
      </c>
      <c r="C2" s="53" t="s">
        <v>67</v>
      </c>
      <c r="D2" s="48" t="s">
        <v>118</v>
      </c>
      <c r="E2" s="48" t="s">
        <v>119</v>
      </c>
      <c r="F2" s="47" t="s">
        <v>41</v>
      </c>
      <c r="G2" s="48" t="s">
        <v>1</v>
      </c>
    </row>
    <row r="3" spans="1:7" x14ac:dyDescent="0.2">
      <c r="A3" s="56" t="s">
        <v>42</v>
      </c>
      <c r="B3" s="54"/>
      <c r="C3" s="54"/>
      <c r="D3" s="49"/>
      <c r="E3" s="49"/>
    </row>
    <row r="4" spans="1:7" ht="38.25" x14ac:dyDescent="0.2">
      <c r="A4" s="50" t="s">
        <v>99</v>
      </c>
      <c r="B4" s="51" t="s">
        <v>116</v>
      </c>
      <c r="C4" s="43" t="s">
        <v>68</v>
      </c>
      <c r="D4" s="44" t="s">
        <v>69</v>
      </c>
      <c r="E4" s="44" t="s">
        <v>69</v>
      </c>
      <c r="F4" s="35">
        <v>100</v>
      </c>
      <c r="G4" s="36">
        <v>100</v>
      </c>
    </row>
    <row r="5" spans="1:7" ht="25.5" x14ac:dyDescent="0.2">
      <c r="A5" s="50" t="s">
        <v>90</v>
      </c>
      <c r="B5" s="51" t="s">
        <v>70</v>
      </c>
      <c r="C5" s="43" t="s">
        <v>71</v>
      </c>
      <c r="D5" s="44" t="s">
        <v>8</v>
      </c>
      <c r="E5" s="44" t="s">
        <v>8</v>
      </c>
      <c r="F5" s="35">
        <v>100</v>
      </c>
      <c r="G5" s="36">
        <v>100</v>
      </c>
    </row>
    <row r="6" spans="1:7" ht="24.75" customHeight="1" x14ac:dyDescent="0.2">
      <c r="A6" s="50" t="s">
        <v>106</v>
      </c>
      <c r="B6" s="43" t="s">
        <v>72</v>
      </c>
      <c r="C6" s="43" t="s">
        <v>24</v>
      </c>
      <c r="D6" s="44" t="s">
        <v>8</v>
      </c>
      <c r="E6" s="44" t="s">
        <v>8</v>
      </c>
      <c r="F6" s="35">
        <v>100</v>
      </c>
      <c r="G6" s="36">
        <v>100</v>
      </c>
    </row>
    <row r="7" spans="1:7" ht="25.5" x14ac:dyDescent="0.2">
      <c r="A7" s="56" t="s">
        <v>48</v>
      </c>
      <c r="B7" s="54"/>
      <c r="C7" s="54"/>
      <c r="D7" s="45"/>
      <c r="E7" s="45"/>
    </row>
    <row r="8" spans="1:7" ht="36" customHeight="1" x14ac:dyDescent="0.2">
      <c r="A8" s="50" t="s">
        <v>93</v>
      </c>
      <c r="B8" s="51" t="s">
        <v>73</v>
      </c>
      <c r="C8" s="43" t="s">
        <v>74</v>
      </c>
      <c r="D8" s="46" t="s">
        <v>8</v>
      </c>
      <c r="E8" s="46" t="s">
        <v>8</v>
      </c>
      <c r="F8" s="37">
        <v>100</v>
      </c>
      <c r="G8" s="38">
        <v>100</v>
      </c>
    </row>
    <row r="9" spans="1:7" ht="25.5" customHeight="1" x14ac:dyDescent="0.2">
      <c r="A9" s="50" t="s">
        <v>103</v>
      </c>
      <c r="B9" s="43" t="s">
        <v>75</v>
      </c>
      <c r="C9" s="43" t="s">
        <v>26</v>
      </c>
      <c r="D9" s="46" t="s">
        <v>14</v>
      </c>
      <c r="E9" s="46" t="s">
        <v>7</v>
      </c>
      <c r="F9" s="37">
        <v>100</v>
      </c>
      <c r="G9" s="38">
        <v>100</v>
      </c>
    </row>
    <row r="10" spans="1:7" x14ac:dyDescent="0.2">
      <c r="A10" s="50" t="s">
        <v>104</v>
      </c>
      <c r="B10" s="43" t="s">
        <v>76</v>
      </c>
      <c r="C10" s="43" t="s">
        <v>21</v>
      </c>
      <c r="D10" s="46" t="s">
        <v>77</v>
      </c>
      <c r="E10" s="46" t="s">
        <v>77</v>
      </c>
      <c r="F10" s="37">
        <v>100</v>
      </c>
      <c r="G10" s="67">
        <v>100</v>
      </c>
    </row>
    <row r="11" spans="1:7" ht="26.25" customHeight="1" x14ac:dyDescent="0.2">
      <c r="A11" s="50" t="s">
        <v>104</v>
      </c>
      <c r="B11" s="43" t="s">
        <v>78</v>
      </c>
      <c r="C11" s="43" t="s">
        <v>25</v>
      </c>
      <c r="D11" s="46" t="s">
        <v>69</v>
      </c>
      <c r="E11" s="46" t="s">
        <v>69</v>
      </c>
      <c r="F11" s="37">
        <v>100</v>
      </c>
      <c r="G11" s="69"/>
    </row>
    <row r="12" spans="1:7" x14ac:dyDescent="0.2">
      <c r="A12" s="56" t="s">
        <v>58</v>
      </c>
      <c r="B12" s="54"/>
      <c r="C12" s="54"/>
      <c r="D12" s="45"/>
      <c r="E12" s="45"/>
    </row>
    <row r="13" spans="1:7" ht="38.25" customHeight="1" x14ac:dyDescent="0.2">
      <c r="A13" s="50" t="s">
        <v>107</v>
      </c>
      <c r="B13" s="43" t="s">
        <v>117</v>
      </c>
      <c r="C13" s="43" t="s">
        <v>21</v>
      </c>
      <c r="D13" s="46" t="s">
        <v>46</v>
      </c>
      <c r="E13" s="46" t="s">
        <v>13</v>
      </c>
      <c r="F13" s="37">
        <v>100</v>
      </c>
      <c r="G13" s="67">
        <f>AVERAGE(F13:F14)</f>
        <v>100</v>
      </c>
    </row>
    <row r="14" spans="1:7" ht="38.25" x14ac:dyDescent="0.2">
      <c r="A14" s="50" t="s">
        <v>107</v>
      </c>
      <c r="B14" s="43" t="s">
        <v>79</v>
      </c>
      <c r="C14" s="43" t="s">
        <v>121</v>
      </c>
      <c r="D14" s="46" t="s">
        <v>46</v>
      </c>
      <c r="E14" s="46" t="s">
        <v>46</v>
      </c>
      <c r="F14" s="37">
        <v>100</v>
      </c>
      <c r="G14" s="69"/>
    </row>
    <row r="15" spans="1:7" x14ac:dyDescent="0.2">
      <c r="A15" s="56" t="s">
        <v>60</v>
      </c>
      <c r="B15" s="54"/>
      <c r="C15" s="54"/>
      <c r="D15" s="45"/>
      <c r="E15" s="45"/>
      <c r="G15" s="39"/>
    </row>
    <row r="16" spans="1:7" x14ac:dyDescent="0.2">
      <c r="A16" s="50" t="s">
        <v>108</v>
      </c>
      <c r="B16" s="43" t="s">
        <v>22</v>
      </c>
      <c r="C16" s="43" t="s">
        <v>21</v>
      </c>
      <c r="D16" s="46" t="s">
        <v>7</v>
      </c>
      <c r="E16" s="46" t="s">
        <v>80</v>
      </c>
      <c r="F16" s="40">
        <f>10/13*100</f>
        <v>76.923076923076934</v>
      </c>
      <c r="G16" s="41">
        <f>F16</f>
        <v>76.923076923076934</v>
      </c>
    </row>
    <row r="17" spans="1:7" ht="49.5" customHeight="1" x14ac:dyDescent="0.2">
      <c r="A17" s="57" t="s">
        <v>97</v>
      </c>
      <c r="B17" s="43" t="s">
        <v>81</v>
      </c>
      <c r="C17" s="43" t="s">
        <v>82</v>
      </c>
      <c r="D17" s="46" t="s">
        <v>8</v>
      </c>
      <c r="E17" s="46" t="s">
        <v>8</v>
      </c>
      <c r="F17" s="37">
        <v>100</v>
      </c>
      <c r="G17" s="38">
        <v>100</v>
      </c>
    </row>
    <row r="18" spans="1:7" x14ac:dyDescent="0.2">
      <c r="A18" s="57" t="s">
        <v>96</v>
      </c>
      <c r="B18" s="43" t="s">
        <v>83</v>
      </c>
      <c r="C18" s="43" t="s">
        <v>27</v>
      </c>
      <c r="D18" s="46" t="s">
        <v>84</v>
      </c>
      <c r="E18" s="46" t="s">
        <v>84</v>
      </c>
      <c r="F18" s="37">
        <v>100</v>
      </c>
      <c r="G18" s="67">
        <f>AVERAGE(F18:F20)</f>
        <v>100</v>
      </c>
    </row>
    <row r="19" spans="1:7" ht="27.75" customHeight="1" x14ac:dyDescent="0.2">
      <c r="A19" s="50" t="s">
        <v>96</v>
      </c>
      <c r="B19" s="43" t="s">
        <v>28</v>
      </c>
      <c r="C19" s="43" t="s">
        <v>120</v>
      </c>
      <c r="D19" s="46" t="s">
        <v>13</v>
      </c>
      <c r="E19" s="46" t="s">
        <v>13</v>
      </c>
      <c r="F19" s="37">
        <v>100</v>
      </c>
      <c r="G19" s="68"/>
    </row>
    <row r="20" spans="1:7" x14ac:dyDescent="0.2">
      <c r="A20" s="50" t="s">
        <v>96</v>
      </c>
      <c r="B20" s="43" t="s">
        <v>85</v>
      </c>
      <c r="C20" s="43" t="s">
        <v>29</v>
      </c>
      <c r="D20" s="46" t="s">
        <v>86</v>
      </c>
      <c r="E20" s="46" t="s">
        <v>87</v>
      </c>
      <c r="F20" s="37">
        <v>100</v>
      </c>
      <c r="G20" s="69"/>
    </row>
    <row r="21" spans="1:7" x14ac:dyDescent="0.2">
      <c r="A21" s="56" t="s">
        <v>66</v>
      </c>
      <c r="B21" s="54"/>
      <c r="C21" s="54"/>
      <c r="D21" s="45"/>
      <c r="E21" s="45"/>
    </row>
    <row r="22" spans="1:7" ht="25.5" x14ac:dyDescent="0.2">
      <c r="A22" s="50" t="s">
        <v>109</v>
      </c>
      <c r="B22" s="43" t="s">
        <v>88</v>
      </c>
      <c r="C22" s="43" t="s">
        <v>23</v>
      </c>
      <c r="D22" s="46" t="s">
        <v>5</v>
      </c>
      <c r="E22" s="46" t="s">
        <v>5</v>
      </c>
      <c r="F22" s="37">
        <v>100</v>
      </c>
      <c r="G22" s="67">
        <f>AVERAGE(F22:F24)</f>
        <v>100</v>
      </c>
    </row>
    <row r="23" spans="1:7" ht="24.75" customHeight="1" x14ac:dyDescent="0.2">
      <c r="A23" s="50" t="s">
        <v>109</v>
      </c>
      <c r="B23" s="43" t="s">
        <v>89</v>
      </c>
      <c r="C23" s="43" t="s">
        <v>24</v>
      </c>
      <c r="D23" s="46" t="s">
        <v>14</v>
      </c>
      <c r="E23" s="46" t="s">
        <v>14</v>
      </c>
      <c r="F23" s="37">
        <v>100</v>
      </c>
      <c r="G23" s="69"/>
    </row>
  </sheetData>
  <mergeCells count="4">
    <mergeCell ref="G10:G11"/>
    <mergeCell ref="G13:G14"/>
    <mergeCell ref="G18:G20"/>
    <mergeCell ref="G22:G23"/>
  </mergeCells>
  <pageMargins left="0.26" right="0.22" top="0.47" bottom="0.5" header="0.26" footer="0.28000000000000003"/>
  <pageSetup paperSize="9" firstPageNumber="0" orientation="landscape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zoomScale="120" zoomScaleNormal="120" workbookViewId="0">
      <selection activeCell="H29" sqref="H29"/>
    </sheetView>
  </sheetViews>
  <sheetFormatPr defaultRowHeight="15" x14ac:dyDescent="0.25"/>
  <cols>
    <col min="1" max="1" width="27.42578125" style="2" customWidth="1"/>
    <col min="2" max="2" width="9.140625" style="2" customWidth="1"/>
    <col min="3" max="3" width="8.5703125" style="2" customWidth="1"/>
    <col min="4" max="4" width="8.28515625" style="2" customWidth="1"/>
    <col min="5" max="5" width="8" style="2" customWidth="1"/>
    <col min="6" max="6" width="7.85546875" style="2" customWidth="1"/>
    <col min="7" max="7" width="6.7109375" style="2" customWidth="1"/>
    <col min="8" max="8" width="7" style="2" customWidth="1"/>
    <col min="9" max="9" width="9.140625" style="2" customWidth="1"/>
    <col min="10" max="10" width="1.5703125" style="2" customWidth="1"/>
    <col min="11" max="1020" width="11.5703125" style="2"/>
    <col min="1021" max="16384" width="9.140625" style="2"/>
  </cols>
  <sheetData>
    <row r="2" spans="1:13" ht="60" customHeight="1" x14ac:dyDescent="0.25">
      <c r="A2" s="3" t="s">
        <v>112</v>
      </c>
      <c r="B2" s="4" t="s">
        <v>30</v>
      </c>
      <c r="C2" s="4" t="s">
        <v>31</v>
      </c>
      <c r="D2" s="4" t="s">
        <v>32</v>
      </c>
      <c r="E2" s="4" t="s">
        <v>33</v>
      </c>
      <c r="F2" s="4" t="s">
        <v>34</v>
      </c>
      <c r="G2" s="4" t="s">
        <v>35</v>
      </c>
      <c r="H2" s="4" t="s">
        <v>36</v>
      </c>
      <c r="I2" s="4" t="s">
        <v>37</v>
      </c>
      <c r="K2" s="77" t="s">
        <v>111</v>
      </c>
      <c r="L2" s="78"/>
      <c r="M2" s="79"/>
    </row>
    <row r="3" spans="1:13" x14ac:dyDescent="0.25">
      <c r="A3" s="9" t="s">
        <v>42</v>
      </c>
      <c r="B3" s="5"/>
      <c r="C3" s="5"/>
      <c r="D3" s="5"/>
      <c r="E3" s="5"/>
      <c r="F3" s="5"/>
      <c r="G3" s="5"/>
      <c r="H3" s="5"/>
      <c r="I3" s="6"/>
      <c r="K3" s="80"/>
      <c r="L3" s="81"/>
      <c r="M3" s="82"/>
    </row>
    <row r="4" spans="1:13" x14ac:dyDescent="0.25">
      <c r="A4" s="10" t="s">
        <v>90</v>
      </c>
      <c r="B4" s="5">
        <v>80</v>
      </c>
      <c r="C4" s="5">
        <v>10</v>
      </c>
      <c r="D4" s="5">
        <v>10</v>
      </c>
      <c r="E4" s="5">
        <f>100*B4/100</f>
        <v>80</v>
      </c>
      <c r="F4" s="5">
        <f>'controllo gestione 2016'!F6*0.1</f>
        <v>10</v>
      </c>
      <c r="G4" s="5">
        <f>'carta servizi 2016'!G5*0.1</f>
        <v>10</v>
      </c>
      <c r="H4" s="5">
        <f>SUM(E4:G4)</f>
        <v>100</v>
      </c>
      <c r="I4" s="86">
        <f>AVERAGE(H4:H10)</f>
        <v>100</v>
      </c>
      <c r="K4" s="80"/>
      <c r="L4" s="81"/>
      <c r="M4" s="82"/>
    </row>
    <row r="5" spans="1:13" x14ac:dyDescent="0.25">
      <c r="A5" s="10" t="s">
        <v>99</v>
      </c>
      <c r="B5" s="5">
        <v>80</v>
      </c>
      <c r="C5" s="5">
        <v>10</v>
      </c>
      <c r="D5" s="5">
        <v>10</v>
      </c>
      <c r="E5" s="5">
        <f t="shared" ref="E5:E15" si="0">100*B5/100</f>
        <v>80</v>
      </c>
      <c r="F5" s="5">
        <f>'controllo gestione 2016'!F7*0.1</f>
        <v>10</v>
      </c>
      <c r="G5" s="5">
        <f>'carta servizi 2016'!G4*0.1</f>
        <v>10</v>
      </c>
      <c r="H5" s="5">
        <f t="shared" ref="H5:H26" si="1">SUM(E5:G5)</f>
        <v>100</v>
      </c>
      <c r="I5" s="87"/>
      <c r="K5" s="80"/>
      <c r="L5" s="81"/>
      <c r="M5" s="82"/>
    </row>
    <row r="6" spans="1:13" x14ac:dyDescent="0.25">
      <c r="A6" s="10" t="s">
        <v>100</v>
      </c>
      <c r="B6" s="5">
        <v>90</v>
      </c>
      <c r="C6" s="5">
        <v>10</v>
      </c>
      <c r="D6" s="5"/>
      <c r="E6" s="5">
        <f t="shared" si="0"/>
        <v>90</v>
      </c>
      <c r="F6" s="5">
        <f>'controllo gestione 2016'!F8*0.1</f>
        <v>10</v>
      </c>
      <c r="G6" s="5"/>
      <c r="H6" s="5">
        <f t="shared" si="1"/>
        <v>100</v>
      </c>
      <c r="I6" s="87"/>
      <c r="K6" s="80"/>
      <c r="L6" s="81"/>
      <c r="M6" s="82"/>
    </row>
    <row r="7" spans="1:13" ht="15" customHeight="1" x14ac:dyDescent="0.25">
      <c r="A7" s="10" t="s">
        <v>110</v>
      </c>
      <c r="B7" s="5">
        <v>80</v>
      </c>
      <c r="C7" s="5">
        <v>10</v>
      </c>
      <c r="D7" s="5">
        <v>10</v>
      </c>
      <c r="E7" s="5">
        <f t="shared" si="0"/>
        <v>80</v>
      </c>
      <c r="F7" s="5">
        <f>'controllo gestione 2016'!F9*0.1</f>
        <v>10</v>
      </c>
      <c r="G7" s="5">
        <f>'carta servizi 2016'!G6*0.1</f>
        <v>10</v>
      </c>
      <c r="H7" s="5">
        <f t="shared" si="1"/>
        <v>100</v>
      </c>
      <c r="I7" s="88"/>
      <c r="K7" s="80"/>
      <c r="L7" s="81"/>
      <c r="M7" s="82"/>
    </row>
    <row r="8" spans="1:13" x14ac:dyDescent="0.25">
      <c r="A8" s="10"/>
      <c r="B8" s="13"/>
      <c r="C8" s="13"/>
      <c r="D8" s="13"/>
      <c r="E8" s="13"/>
      <c r="F8" s="13"/>
      <c r="G8" s="13"/>
      <c r="H8" s="13"/>
      <c r="I8" s="14"/>
      <c r="K8" s="80"/>
      <c r="L8" s="81"/>
      <c r="M8" s="82"/>
    </row>
    <row r="9" spans="1:13" x14ac:dyDescent="0.25">
      <c r="A9" s="9" t="s">
        <v>48</v>
      </c>
      <c r="B9" s="13"/>
      <c r="C9" s="13"/>
      <c r="D9" s="13"/>
      <c r="E9" s="13"/>
      <c r="F9" s="13"/>
      <c r="G9" s="13"/>
      <c r="H9" s="13"/>
      <c r="I9" s="14"/>
      <c r="K9" s="80"/>
      <c r="L9" s="81"/>
      <c r="M9" s="82"/>
    </row>
    <row r="10" spans="1:13" x14ac:dyDescent="0.25">
      <c r="A10" s="10" t="s">
        <v>102</v>
      </c>
      <c r="B10" s="5">
        <v>90</v>
      </c>
      <c r="C10" s="5">
        <v>10</v>
      </c>
      <c r="D10" s="5"/>
      <c r="E10" s="5">
        <f t="shared" si="0"/>
        <v>90</v>
      </c>
      <c r="F10" s="5">
        <f>'controllo gestione 2016'!F11*0.1</f>
        <v>10</v>
      </c>
      <c r="G10" s="5"/>
      <c r="H10" s="5">
        <f t="shared" si="1"/>
        <v>100</v>
      </c>
      <c r="I10" s="11">
        <v>100</v>
      </c>
      <c r="K10" s="83"/>
      <c r="L10" s="84"/>
      <c r="M10" s="85"/>
    </row>
    <row r="11" spans="1:13" x14ac:dyDescent="0.25">
      <c r="A11" s="10" t="s">
        <v>103</v>
      </c>
      <c r="B11" s="5">
        <v>80</v>
      </c>
      <c r="C11" s="5">
        <v>10</v>
      </c>
      <c r="D11" s="5">
        <v>10</v>
      </c>
      <c r="E11" s="5">
        <f t="shared" si="0"/>
        <v>80</v>
      </c>
      <c r="F11" s="5">
        <f>'controllo gestione 2016'!F12*0.1</f>
        <v>10</v>
      </c>
      <c r="G11" s="5">
        <f>'carta servizi 2016'!G8*0.1</f>
        <v>10</v>
      </c>
      <c r="H11" s="5">
        <f t="shared" si="1"/>
        <v>100</v>
      </c>
      <c r="I11" s="86">
        <f>AVERAGE(H11:H15)</f>
        <v>97.9</v>
      </c>
      <c r="K11" s="17"/>
      <c r="L11" s="17"/>
      <c r="M11" s="17"/>
    </row>
    <row r="12" spans="1:13" x14ac:dyDescent="0.25">
      <c r="A12" s="10" t="s">
        <v>93</v>
      </c>
      <c r="B12" s="5">
        <v>80</v>
      </c>
      <c r="C12" s="5">
        <v>10</v>
      </c>
      <c r="D12" s="5">
        <v>10</v>
      </c>
      <c r="E12" s="5">
        <f t="shared" si="0"/>
        <v>80</v>
      </c>
      <c r="F12" s="5">
        <f>'controllo gestione 2016'!F13*0.1</f>
        <v>9.5</v>
      </c>
      <c r="G12" s="5">
        <f>'carta servizi 2016'!G9*0.1</f>
        <v>10</v>
      </c>
      <c r="H12" s="5">
        <f t="shared" si="1"/>
        <v>99.5</v>
      </c>
      <c r="I12" s="87"/>
      <c r="K12" s="17"/>
      <c r="L12" s="17"/>
      <c r="M12" s="17"/>
    </row>
    <row r="13" spans="1:13" x14ac:dyDescent="0.25">
      <c r="A13" s="10" t="s">
        <v>104</v>
      </c>
      <c r="B13" s="5">
        <v>80</v>
      </c>
      <c r="C13" s="5">
        <v>10</v>
      </c>
      <c r="D13" s="5">
        <v>10</v>
      </c>
      <c r="E13" s="5">
        <f t="shared" si="0"/>
        <v>80</v>
      </c>
      <c r="F13" s="5">
        <f>'controllo gestione 2016'!F16*0.1</f>
        <v>10</v>
      </c>
      <c r="G13" s="5">
        <f>'carta servizi 2016'!G10*0.1</f>
        <v>10</v>
      </c>
      <c r="H13" s="5">
        <f t="shared" si="1"/>
        <v>100</v>
      </c>
      <c r="I13" s="87"/>
      <c r="K13" s="17"/>
      <c r="L13" s="17"/>
      <c r="M13" s="17"/>
    </row>
    <row r="14" spans="1:13" x14ac:dyDescent="0.25">
      <c r="A14" s="10" t="s">
        <v>91</v>
      </c>
      <c r="B14" s="5">
        <v>90</v>
      </c>
      <c r="C14" s="5">
        <v>10</v>
      </c>
      <c r="D14" s="5"/>
      <c r="E14" s="5">
        <f t="shared" si="0"/>
        <v>90</v>
      </c>
      <c r="F14" s="5">
        <f>'controllo gestione 2016'!F17*0.1</f>
        <v>10</v>
      </c>
      <c r="G14" s="5"/>
      <c r="H14" s="5">
        <f t="shared" si="1"/>
        <v>100</v>
      </c>
      <c r="I14" s="87"/>
      <c r="K14" s="17"/>
      <c r="L14" s="17"/>
      <c r="M14" s="17"/>
    </row>
    <row r="15" spans="1:13" ht="13.5" customHeight="1" x14ac:dyDescent="0.25">
      <c r="A15" s="10" t="s">
        <v>92</v>
      </c>
      <c r="B15" s="5">
        <v>90</v>
      </c>
      <c r="C15" s="5">
        <v>10</v>
      </c>
      <c r="D15" s="5"/>
      <c r="E15" s="5">
        <f t="shared" si="0"/>
        <v>90</v>
      </c>
      <c r="F15" s="5">
        <f>'controllo gestione 2016'!F18*0.1</f>
        <v>0</v>
      </c>
      <c r="G15" s="5"/>
      <c r="H15" s="5">
        <f t="shared" si="1"/>
        <v>90</v>
      </c>
      <c r="I15" s="88"/>
      <c r="K15" s="61"/>
      <c r="L15" s="61"/>
      <c r="M15" s="61"/>
    </row>
    <row r="16" spans="1:13" x14ac:dyDescent="0.25">
      <c r="A16" s="10"/>
      <c r="B16" s="13"/>
      <c r="C16" s="13"/>
      <c r="D16" s="13"/>
      <c r="E16" s="13"/>
      <c r="F16" s="13"/>
      <c r="G16" s="13"/>
      <c r="H16" s="13"/>
      <c r="I16" s="14"/>
      <c r="K16" s="61"/>
      <c r="L16" s="61"/>
      <c r="M16" s="61"/>
    </row>
    <row r="17" spans="1:13" x14ac:dyDescent="0.25">
      <c r="A17" s="9" t="s">
        <v>58</v>
      </c>
      <c r="B17" s="13"/>
      <c r="C17" s="13"/>
      <c r="D17" s="13"/>
      <c r="E17" s="13"/>
      <c r="F17" s="13"/>
      <c r="G17" s="13"/>
      <c r="H17" s="13"/>
      <c r="I17" s="14"/>
      <c r="K17" s="61"/>
      <c r="L17" s="61"/>
      <c r="M17" s="61"/>
    </row>
    <row r="18" spans="1:13" x14ac:dyDescent="0.25">
      <c r="A18" s="10" t="s">
        <v>107</v>
      </c>
      <c r="B18" s="5">
        <v>80</v>
      </c>
      <c r="C18" s="5">
        <v>10</v>
      </c>
      <c r="D18" s="5">
        <v>10</v>
      </c>
      <c r="E18" s="5">
        <f t="shared" ref="E18:E19" si="2">100*B18/100</f>
        <v>80</v>
      </c>
      <c r="F18" s="5">
        <f>'controllo gestione 2016'!F19*0.1</f>
        <v>10</v>
      </c>
      <c r="G18" s="5">
        <f>'carta servizi 2016'!G13*0.1</f>
        <v>10</v>
      </c>
      <c r="H18" s="5">
        <f t="shared" si="1"/>
        <v>100</v>
      </c>
      <c r="I18" s="86">
        <v>100</v>
      </c>
      <c r="K18" s="61"/>
      <c r="L18" s="61"/>
      <c r="M18" s="61"/>
    </row>
    <row r="19" spans="1:13" x14ac:dyDescent="0.25">
      <c r="A19" s="10" t="s">
        <v>105</v>
      </c>
      <c r="B19" s="5">
        <v>90</v>
      </c>
      <c r="C19" s="5">
        <v>10</v>
      </c>
      <c r="D19" s="5"/>
      <c r="E19" s="5">
        <f t="shared" si="2"/>
        <v>90</v>
      </c>
      <c r="F19" s="5">
        <f>'controllo gestione 2016'!F20*0.1</f>
        <v>10</v>
      </c>
      <c r="G19" s="5"/>
      <c r="H19" s="5">
        <f t="shared" si="1"/>
        <v>100</v>
      </c>
      <c r="I19" s="88"/>
      <c r="K19" s="61"/>
      <c r="L19" s="61"/>
      <c r="M19" s="61"/>
    </row>
    <row r="20" spans="1:13" x14ac:dyDescent="0.25">
      <c r="A20" s="10"/>
      <c r="B20" s="13"/>
      <c r="C20" s="13"/>
      <c r="D20" s="13"/>
      <c r="E20" s="13"/>
      <c r="F20" s="13"/>
      <c r="G20" s="13"/>
      <c r="H20" s="13"/>
      <c r="I20" s="14"/>
      <c r="K20" s="61"/>
      <c r="L20" s="61"/>
      <c r="M20" s="61"/>
    </row>
    <row r="21" spans="1:13" x14ac:dyDescent="0.25">
      <c r="A21" s="9" t="s">
        <v>60</v>
      </c>
      <c r="B21" s="13"/>
      <c r="C21" s="13"/>
      <c r="D21" s="13"/>
      <c r="E21" s="13"/>
      <c r="F21" s="13"/>
      <c r="G21" s="13"/>
      <c r="H21" s="13"/>
      <c r="I21" s="14"/>
      <c r="K21" s="61"/>
      <c r="L21" s="61"/>
      <c r="M21" s="61"/>
    </row>
    <row r="22" spans="1:13" x14ac:dyDescent="0.25">
      <c r="A22" s="10" t="s">
        <v>95</v>
      </c>
      <c r="B22" s="5">
        <v>80</v>
      </c>
      <c r="C22" s="5">
        <v>10</v>
      </c>
      <c r="D22" s="5">
        <v>10</v>
      </c>
      <c r="E22" s="5">
        <f t="shared" ref="E22:E26" si="3">100*B22/100</f>
        <v>80</v>
      </c>
      <c r="F22" s="7">
        <f>'controllo gestione 2016'!F22*0.1</f>
        <v>10</v>
      </c>
      <c r="G22" s="7">
        <f>'carta servizi 2016'!G16*0.1</f>
        <v>7.6923076923076934</v>
      </c>
      <c r="H22" s="8">
        <f t="shared" si="1"/>
        <v>97.692307692307693</v>
      </c>
      <c r="I22" s="89">
        <f>AVERAGE(H22:H24)</f>
        <v>98.897435897435898</v>
      </c>
      <c r="K22" s="61"/>
      <c r="L22" s="61"/>
      <c r="M22" s="61"/>
    </row>
    <row r="23" spans="1:13" x14ac:dyDescent="0.25">
      <c r="A23" s="10" t="s">
        <v>96</v>
      </c>
      <c r="B23" s="5">
        <v>80</v>
      </c>
      <c r="C23" s="5">
        <v>10</v>
      </c>
      <c r="D23" s="5">
        <v>10</v>
      </c>
      <c r="E23" s="5">
        <f t="shared" si="3"/>
        <v>80</v>
      </c>
      <c r="F23" s="5">
        <f>'controllo gestione 2016'!F25*0.1</f>
        <v>9</v>
      </c>
      <c r="G23" s="5">
        <f>'carta servizi 2016'!G18*0.1</f>
        <v>10</v>
      </c>
      <c r="H23" s="5">
        <f t="shared" si="1"/>
        <v>99</v>
      </c>
      <c r="I23" s="90"/>
      <c r="K23" s="61"/>
      <c r="L23" s="61"/>
      <c r="M23" s="61"/>
    </row>
    <row r="24" spans="1:13" x14ac:dyDescent="0.25">
      <c r="A24" s="10" t="s">
        <v>97</v>
      </c>
      <c r="B24" s="5">
        <v>80</v>
      </c>
      <c r="C24" s="5">
        <v>10</v>
      </c>
      <c r="D24" s="5">
        <v>10</v>
      </c>
      <c r="E24" s="5">
        <f t="shared" si="3"/>
        <v>80</v>
      </c>
      <c r="F24" s="7">
        <f>'controllo gestione 2016'!F24*0.1</f>
        <v>10</v>
      </c>
      <c r="G24" s="5">
        <f>'carta servizi 2016'!G17*0.1</f>
        <v>10</v>
      </c>
      <c r="H24" s="5">
        <f t="shared" si="1"/>
        <v>100</v>
      </c>
      <c r="I24" s="91"/>
      <c r="K24" s="61"/>
      <c r="L24" s="61"/>
      <c r="M24" s="61"/>
    </row>
    <row r="25" spans="1:13" x14ac:dyDescent="0.25">
      <c r="A25" s="10"/>
      <c r="B25" s="5"/>
      <c r="C25" s="5"/>
      <c r="D25" s="5"/>
      <c r="E25" s="5"/>
      <c r="F25" s="7"/>
      <c r="G25" s="5"/>
      <c r="H25" s="5"/>
      <c r="I25" s="16"/>
      <c r="K25" s="61"/>
      <c r="L25" s="61"/>
      <c r="M25" s="61"/>
    </row>
    <row r="26" spans="1:13" x14ac:dyDescent="0.25">
      <c r="A26" s="9" t="s">
        <v>66</v>
      </c>
      <c r="B26" s="5">
        <v>80</v>
      </c>
      <c r="C26" s="5">
        <v>10</v>
      </c>
      <c r="D26" s="5">
        <v>10</v>
      </c>
      <c r="E26" s="5">
        <f t="shared" si="3"/>
        <v>80</v>
      </c>
      <c r="F26" s="7">
        <f>'controllo gestione 2016'!F28*0.1</f>
        <v>8.0598234879730946</v>
      </c>
      <c r="G26" s="5">
        <f>'carta servizi 2016'!G22*0.1</f>
        <v>10</v>
      </c>
      <c r="H26" s="8">
        <f t="shared" si="1"/>
        <v>98.059823487973091</v>
      </c>
      <c r="I26" s="12">
        <f>H26</f>
        <v>98.059823487973091</v>
      </c>
      <c r="K26" s="61"/>
      <c r="L26" s="61"/>
      <c r="M26" s="61"/>
    </row>
    <row r="29" spans="1:13" x14ac:dyDescent="0.25">
      <c r="A29" s="2" t="s">
        <v>122</v>
      </c>
    </row>
  </sheetData>
  <mergeCells count="5">
    <mergeCell ref="K2:M10"/>
    <mergeCell ref="I4:I7"/>
    <mergeCell ref="I11:I15"/>
    <mergeCell ref="I18:I19"/>
    <mergeCell ref="I22:I24"/>
  </mergeCells>
  <pageMargins left="0.25" right="0.21" top="1.0629921259842521" bottom="0.56999999999999995" header="0.78740157480314965" footer="0.33"/>
  <pageSetup paperSize="9" firstPageNumber="0" orientation="landscape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controllo gestione 2016</vt:lpstr>
      <vt:lpstr>carta servizi 2016</vt:lpstr>
      <vt:lpstr>complessivo Dirigenti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 Alessandra</dc:creator>
  <cp:lastModifiedBy>Nardi Alessandra</cp:lastModifiedBy>
  <cp:revision>1</cp:revision>
  <cp:lastPrinted>2017-12-13T14:20:23Z</cp:lastPrinted>
  <dcterms:created xsi:type="dcterms:W3CDTF">2013-06-17T10:46:30Z</dcterms:created>
  <dcterms:modified xsi:type="dcterms:W3CDTF">2018-03-28T07:16:04Z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